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ad.pc\Desktop\ابلاغیه ها\"/>
    </mc:Choice>
  </mc:AlternateContent>
  <bookViews>
    <workbookView xWindow="-105" yWindow="-105" windowWidth="20715" windowHeight="13275"/>
  </bookViews>
  <sheets>
    <sheet name="طراحی برش دیوارها" sheetId="1" r:id="rId1"/>
    <sheet name="طراحی برش دیوار پایه ها 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3" l="1"/>
  <c r="C27" i="1"/>
  <c r="C36" i="3"/>
  <c r="E36" i="3" s="1"/>
  <c r="C42" i="1"/>
  <c r="E42" i="1" s="1"/>
  <c r="C40" i="3"/>
  <c r="C15" i="1" l="1"/>
  <c r="C16" i="1" s="1"/>
  <c r="C41" i="3" l="1"/>
  <c r="E30" i="3"/>
  <c r="C28" i="3"/>
  <c r="C21" i="3"/>
  <c r="C23" i="3" s="1"/>
  <c r="C24" i="3" s="1"/>
  <c r="E29" i="3" l="1"/>
  <c r="C33" i="3"/>
  <c r="C39" i="3" s="1"/>
  <c r="E41" i="3" s="1"/>
  <c r="C33" i="1"/>
  <c r="C24" i="1"/>
  <c r="C25" i="1" s="1"/>
  <c r="E35" i="1"/>
  <c r="E34" i="1" l="1"/>
  <c r="C26" i="1"/>
  <c r="C28" i="1" s="1"/>
  <c r="C29" i="1" s="1"/>
  <c r="C40" i="1" s="1"/>
  <c r="C30" i="1" l="1"/>
  <c r="C31" i="1"/>
  <c r="C46" i="1" l="1"/>
  <c r="C45" i="1"/>
  <c r="E46" i="1" l="1"/>
</calcChain>
</file>

<file path=xl/comments1.xml><?xml version="1.0" encoding="utf-8"?>
<comments xmlns="http://schemas.openxmlformats.org/spreadsheetml/2006/main">
  <authors>
    <author>Zero&amp;One</author>
  </authors>
  <commentList>
    <comment ref="E15" authorId="0" shapeId="0">
      <text>
        <r>
          <rPr>
            <b/>
            <sz val="9"/>
            <color indexed="81"/>
            <rFont val="B Mitra"/>
            <charset val="178"/>
          </rPr>
          <t>برای نحوه استخراج، به پاورپوینت آموزشی دیوارهای برشی در سایت سازمان مراجعه کنید.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10"/>
            <color indexed="81"/>
            <rFont val="B Mitra"/>
            <charset val="178"/>
          </rPr>
          <t>براساس بند 9-7-4-5-الف مبحث نهم، چون برش طرح براساس ظرفیت دیوار محاسبه می شود، نیازی به اعمال ضریب اطمینان 0/6 در برش نیست.</t>
        </r>
        <r>
          <rPr>
            <sz val="10"/>
            <color indexed="81"/>
            <rFont val="B Mitra"/>
            <charset val="17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Zero&amp;One</author>
  </authors>
  <commentList>
    <comment ref="E13" authorId="0" shapeId="0">
      <text>
        <r>
          <rPr>
            <b/>
            <sz val="9"/>
            <color indexed="81"/>
            <rFont val="B Mitra"/>
            <charset val="178"/>
          </rPr>
          <t>برای نحوه استخراج، به پاورپوینت آموزشی دیوارهای برشی در سایت سازمان مراجعه کنید.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 shapeId="0">
      <text>
        <r>
          <rPr>
            <b/>
            <sz val="9"/>
            <color indexed="81"/>
            <rFont val="B Mitra"/>
            <charset val="178"/>
          </rPr>
          <t>برای نحوه استخراج، به پاورپوینت آموزشی دیوارهای برشی در سایت سازمان مراجعه کنید.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 shapeId="0">
      <text>
        <r>
          <rPr>
            <b/>
            <sz val="10"/>
            <color indexed="81"/>
            <rFont val="B Mitra"/>
            <charset val="178"/>
          </rPr>
          <t>براساس بند 9-7-4-5-الف مبحث نهم، چون برش طرح براساس ظرفیت دیوار محاسبه می شود، نیازی به اعمال ضریب اطمینان 0/6 در برش نیست.</t>
        </r>
      </text>
    </comment>
  </commentList>
</comments>
</file>

<file path=xl/sharedStrings.xml><?xml version="1.0" encoding="utf-8"?>
<sst xmlns="http://schemas.openxmlformats.org/spreadsheetml/2006/main" count="165" uniqueCount="99">
  <si>
    <t>mm</t>
  </si>
  <si>
    <t>Mpa</t>
  </si>
  <si>
    <t>MPa</t>
  </si>
  <si>
    <t>KN</t>
  </si>
  <si>
    <t>ρ=</t>
  </si>
  <si>
    <r>
      <t>ω</t>
    </r>
    <r>
      <rPr>
        <vertAlign val="subscript"/>
        <sz val="11"/>
        <color theme="1"/>
        <rFont val="Times New Roman"/>
        <family val="1"/>
      </rPr>
      <t xml:space="preserve">v </t>
    </r>
    <r>
      <rPr>
        <sz val="11"/>
        <color theme="1"/>
        <rFont val="Times New Roman"/>
        <family val="1"/>
      </rPr>
      <t>=</t>
    </r>
  </si>
  <si>
    <r>
      <t>V</t>
    </r>
    <r>
      <rPr>
        <vertAlign val="subscript"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>=</t>
    </r>
  </si>
  <si>
    <r>
      <t>f'</t>
    </r>
    <r>
      <rPr>
        <vertAlign val="subscript"/>
        <sz val="11"/>
        <color theme="1"/>
        <rFont val="Times New Roman"/>
        <family val="1"/>
      </rPr>
      <t>c</t>
    </r>
    <r>
      <rPr>
        <sz val="11"/>
        <color theme="1"/>
        <rFont val="Times New Roman"/>
        <family val="1"/>
      </rPr>
      <t>=</t>
    </r>
  </si>
  <si>
    <r>
      <t>h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=</t>
    </r>
  </si>
  <si>
    <r>
      <t>l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=</t>
    </r>
  </si>
  <si>
    <r>
      <t>b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=</t>
    </r>
  </si>
  <si>
    <r>
      <t>V</t>
    </r>
    <r>
      <rPr>
        <vertAlign val="subscript"/>
        <sz val="11"/>
        <color theme="1"/>
        <rFont val="Times New Roman"/>
        <family val="1"/>
      </rPr>
      <t>u</t>
    </r>
    <r>
      <rPr>
        <sz val="11"/>
        <color theme="1"/>
        <rFont val="Times New Roman"/>
        <family val="1"/>
      </rPr>
      <t>=</t>
    </r>
  </si>
  <si>
    <r>
      <t>M</t>
    </r>
    <r>
      <rPr>
        <vertAlign val="subscript"/>
        <sz val="11"/>
        <color theme="1"/>
        <rFont val="Times New Roman"/>
        <family val="1"/>
      </rPr>
      <t>pr</t>
    </r>
    <r>
      <rPr>
        <sz val="11"/>
        <color theme="1"/>
        <rFont val="Times New Roman"/>
        <family val="1"/>
      </rPr>
      <t>/M</t>
    </r>
    <r>
      <rPr>
        <vertAlign val="subscript"/>
        <sz val="11"/>
        <color theme="1"/>
        <rFont val="Times New Roman"/>
        <family val="1"/>
      </rPr>
      <t>u</t>
    </r>
    <r>
      <rPr>
        <sz val="11"/>
        <color theme="1"/>
        <rFont val="Times New Roman"/>
        <family val="1"/>
      </rPr>
      <t>=</t>
    </r>
  </si>
  <si>
    <r>
      <t>d</t>
    </r>
    <r>
      <rPr>
        <vertAlign val="subscript"/>
        <sz val="11"/>
        <color theme="1"/>
        <rFont val="Times New Roman"/>
        <family val="1"/>
      </rPr>
      <t>b,trans.</t>
    </r>
    <r>
      <rPr>
        <sz val="11"/>
        <color theme="1"/>
        <rFont val="Times New Roman"/>
        <family val="1"/>
      </rPr>
      <t>=</t>
    </r>
  </si>
  <si>
    <r>
      <t>f</t>
    </r>
    <r>
      <rPr>
        <vertAlign val="subscript"/>
        <sz val="11"/>
        <color theme="1"/>
        <rFont val="Times New Roman"/>
        <family val="1"/>
      </rPr>
      <t>y,trans.</t>
    </r>
    <r>
      <rPr>
        <sz val="11"/>
        <color theme="1"/>
        <rFont val="Times New Roman"/>
        <family val="1"/>
      </rPr>
      <t>=</t>
    </r>
  </si>
  <si>
    <t>s =</t>
  </si>
  <si>
    <t>فاصله میلگردهای عرضی در ارتفاع دیوار در طبقه مورد نظر</t>
  </si>
  <si>
    <t>قطر میلگردهای عرضی دیوار</t>
  </si>
  <si>
    <t xml:space="preserve">توجه 1: برای اطلاع از پارامترها و مبانی محاسبات فوق، به پاورپوینت طراحی دیوارهای برشی در سایت سازمان نظام مهندسی کردستان مراجعه شود. </t>
  </si>
  <si>
    <t>1) داده های ورودی</t>
  </si>
  <si>
    <t>طول دیوار در پلان (با ستون های لبه)</t>
  </si>
  <si>
    <t>ضخامت دیوار</t>
  </si>
  <si>
    <t>Wall Pier ID:</t>
  </si>
  <si>
    <t>Story:</t>
  </si>
  <si>
    <t>برش طرح در برگه طراحی دیوار</t>
  </si>
  <si>
    <t>2) محاسبات</t>
  </si>
  <si>
    <t>ضریب تشدید برش دینامیکی</t>
  </si>
  <si>
    <t>نسبت آرماتور عرضی براساس داده های ورودی</t>
  </si>
  <si>
    <t>کنترل ظرفیت برشی دیوار</t>
  </si>
  <si>
    <t>ضریب اضافه مقاومت دیوار</t>
  </si>
  <si>
    <r>
      <t>Ω</t>
    </r>
    <r>
      <rPr>
        <vertAlign val="subscript"/>
        <sz val="10"/>
        <color theme="1"/>
        <rFont val="Times New Roman"/>
        <family val="1"/>
      </rPr>
      <t>v</t>
    </r>
    <r>
      <rPr>
        <sz val="10"/>
        <color theme="1"/>
        <rFont val="Times New Roman"/>
        <family val="1"/>
      </rPr>
      <t xml:space="preserve"> = max(M</t>
    </r>
    <r>
      <rPr>
        <vertAlign val="subscript"/>
        <sz val="10"/>
        <color theme="1"/>
        <rFont val="Times New Roman"/>
        <family val="1"/>
      </rPr>
      <t>pr</t>
    </r>
    <r>
      <rPr>
        <sz val="10"/>
        <color theme="1"/>
        <rFont val="Times New Roman"/>
        <family val="1"/>
      </rPr>
      <t>/M</t>
    </r>
    <r>
      <rPr>
        <vertAlign val="subscript"/>
        <sz val="10"/>
        <color theme="1"/>
        <rFont val="Times New Roman"/>
        <family val="1"/>
      </rPr>
      <t>u</t>
    </r>
    <r>
      <rPr>
        <sz val="10"/>
        <color theme="1"/>
        <rFont val="Times New Roman"/>
        <family val="1"/>
      </rPr>
      <t>,1.5)=</t>
    </r>
  </si>
  <si>
    <t xml:space="preserve">توجه 3: طول دیوار در پلان پشت به پشت ستون ها (در صورت وجود) است. </t>
  </si>
  <si>
    <t>KN.m</t>
  </si>
  <si>
    <r>
      <t>M</t>
    </r>
    <r>
      <rPr>
        <vertAlign val="subscript"/>
        <sz val="11"/>
        <color theme="1"/>
        <rFont val="Times New Roman"/>
        <family val="1"/>
      </rPr>
      <t>u</t>
    </r>
    <r>
      <rPr>
        <sz val="11"/>
        <color theme="1"/>
        <rFont val="Times New Roman"/>
        <family val="1"/>
      </rPr>
      <t>=</t>
    </r>
  </si>
  <si>
    <r>
      <t>M</t>
    </r>
    <r>
      <rPr>
        <vertAlign val="subscript"/>
        <sz val="11"/>
        <color theme="1"/>
        <rFont val="Times New Roman"/>
        <family val="1"/>
      </rPr>
      <t>pr</t>
    </r>
    <r>
      <rPr>
        <sz val="11"/>
        <color theme="1"/>
        <rFont val="Times New Roman"/>
        <family val="1"/>
      </rPr>
      <t>=</t>
    </r>
  </si>
  <si>
    <t>Type of Analysis (1 for Static &amp; 2 for Dynamic)</t>
  </si>
  <si>
    <t>نوع تحلیل سازه (1 برای تحلیل استاتیکی و 2 برای تحلیل دینامیکی)</t>
  </si>
  <si>
    <t>تعداد کل طبقات از تراز پایه</t>
  </si>
  <si>
    <r>
      <t>مقدار n</t>
    </r>
    <r>
      <rPr>
        <vertAlign val="subscript"/>
        <sz val="11"/>
        <color theme="1"/>
        <rFont val="B Mitra"/>
        <charset val="178"/>
      </rPr>
      <t>s</t>
    </r>
    <r>
      <rPr>
        <sz val="11"/>
        <color theme="1"/>
        <rFont val="B Mitra"/>
        <charset val="178"/>
      </rPr>
      <t xml:space="preserve"> حداقل براساس بند 9-20-7-9-1</t>
    </r>
  </si>
  <si>
    <r>
      <t>n</t>
    </r>
    <r>
      <rPr>
        <vertAlign val="subscript"/>
        <sz val="11"/>
        <color theme="1"/>
        <rFont val="Times New Roman"/>
        <family val="1"/>
      </rPr>
      <t>s,min</t>
    </r>
    <r>
      <rPr>
        <sz val="11"/>
        <color theme="1"/>
        <rFont val="Times New Roman"/>
        <family val="1"/>
      </rPr>
      <t>= 0.00028h</t>
    </r>
    <r>
      <rPr>
        <vertAlign val="subscript"/>
        <sz val="11"/>
        <color theme="1"/>
        <rFont val="Times New Roman"/>
        <family val="1"/>
      </rPr>
      <t>w</t>
    </r>
  </si>
  <si>
    <t>ارتفاع کل دیوار از تراز پایه تا بالا</t>
  </si>
  <si>
    <r>
      <t>n</t>
    </r>
    <r>
      <rPr>
        <vertAlign val="subscript"/>
        <sz val="11"/>
        <color theme="1"/>
        <rFont val="Times New Roman"/>
        <family val="1"/>
      </rPr>
      <t>s</t>
    </r>
    <r>
      <rPr>
        <sz val="11"/>
        <color theme="1"/>
        <rFont val="Times New Roman"/>
        <family val="1"/>
      </rPr>
      <t>=</t>
    </r>
  </si>
  <si>
    <r>
      <t>n</t>
    </r>
    <r>
      <rPr>
        <vertAlign val="subscript"/>
        <sz val="11"/>
        <color theme="1"/>
        <rFont val="Times New Roman"/>
        <family val="1"/>
      </rPr>
      <t>s,final</t>
    </r>
    <r>
      <rPr>
        <sz val="11"/>
        <color theme="1"/>
        <rFont val="Times New Roman"/>
        <family val="1"/>
      </rPr>
      <t>=</t>
    </r>
  </si>
  <si>
    <t>ضریب اطمینان طراحی برش</t>
  </si>
  <si>
    <r>
      <t>Ф</t>
    </r>
    <r>
      <rPr>
        <vertAlign val="subscript"/>
        <sz val="12"/>
        <color theme="1"/>
        <rFont val="Times New Roman"/>
        <family val="1"/>
      </rPr>
      <t>v</t>
    </r>
    <r>
      <rPr>
        <sz val="12"/>
        <color theme="1"/>
        <rFont val="Times New Roman"/>
        <family val="1"/>
      </rPr>
      <t>=</t>
    </r>
  </si>
  <si>
    <r>
      <t>Ф</t>
    </r>
    <r>
      <rPr>
        <vertAlign val="subscript"/>
        <sz val="11"/>
        <color theme="1"/>
        <rFont val="Times New Roman"/>
        <family val="1"/>
      </rPr>
      <t>v</t>
    </r>
    <r>
      <rPr>
        <sz val="11"/>
        <color theme="1"/>
        <rFont val="Times New Roman"/>
        <family val="1"/>
      </rPr>
      <t>V</t>
    </r>
    <r>
      <rPr>
        <vertAlign val="subscript"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>=</t>
    </r>
  </si>
  <si>
    <r>
      <t>مقدار n</t>
    </r>
    <r>
      <rPr>
        <vertAlign val="subscript"/>
        <sz val="11"/>
        <color theme="1"/>
        <rFont val="B Mitra"/>
        <charset val="178"/>
      </rPr>
      <t>s</t>
    </r>
    <r>
      <rPr>
        <sz val="11"/>
        <color theme="1"/>
        <rFont val="B Mitra"/>
        <charset val="178"/>
      </rPr>
      <t xml:space="preserve"> نهایی (معادل) جهت انجام محاسبات</t>
    </r>
  </si>
  <si>
    <t xml:space="preserve">توجه 2: در این محاسبات فرض شده است که بتن از نوع معمولی و مقطع بحرانی دیوار در پای آن تشکیل می شود. </t>
  </si>
  <si>
    <r>
      <t xml:space="preserve">کارفرما: </t>
    </r>
    <r>
      <rPr>
        <sz val="10"/>
        <color rgb="FF006600"/>
        <rFont val="B Nazanin"/>
        <charset val="178"/>
      </rPr>
      <t>آقای احمدی</t>
    </r>
  </si>
  <si>
    <r>
      <t xml:space="preserve">این فایل به منظور طراحی برشی «دیوارها پایه ها» با نسبت </t>
    </r>
    <r>
      <rPr>
        <sz val="11"/>
        <color theme="1"/>
        <rFont val="Times New Roman"/>
        <family val="1"/>
      </rPr>
      <t>h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/l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B Nazanin"/>
        <charset val="178"/>
      </rPr>
      <t xml:space="preserve"> &gt;2 </t>
    </r>
    <r>
      <rPr>
        <sz val="11"/>
        <color rgb="FFFF0000"/>
        <rFont val="B Nazanin"/>
        <charset val="178"/>
      </rPr>
      <t>,</t>
    </r>
    <r>
      <rPr>
        <sz val="11"/>
        <color theme="1"/>
        <rFont val="B Nazanin"/>
        <charset val="178"/>
      </rPr>
      <t xml:space="preserve"> 2/5 &lt;</t>
    </r>
    <r>
      <rPr>
        <sz val="11"/>
        <color theme="1"/>
        <rFont val="Times New Roman"/>
        <family val="1"/>
      </rPr>
      <t xml:space="preserve"> l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 xml:space="preserve"> / b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B Nazanin"/>
        <charset val="178"/>
      </rPr>
      <t xml:space="preserve"> &lt; 6 تهیه شده است. </t>
    </r>
  </si>
  <si>
    <t>ضخامت دیوار پایه</t>
  </si>
  <si>
    <t>طول دیوار پایه در پلان (با ستون های لبه)</t>
  </si>
  <si>
    <t>ارتفاع دیوار پایه</t>
  </si>
  <si>
    <t>قطر میلگردهای عرضی دیوار پایه</t>
  </si>
  <si>
    <t>فاصله میلگردهای عرضی در ارتفاع دیوار پایه در طبقه مورد نظر</t>
  </si>
  <si>
    <t>ارتفاع طبقه موردنظر جهت طرح میلگرد</t>
  </si>
  <si>
    <r>
      <t>h</t>
    </r>
    <r>
      <rPr>
        <vertAlign val="subscript"/>
        <sz val="11"/>
        <color theme="1"/>
        <rFont val="Times New Roman"/>
        <family val="1"/>
      </rPr>
      <t>story</t>
    </r>
    <r>
      <rPr>
        <sz val="11"/>
        <color theme="1"/>
        <rFont val="Times New Roman"/>
        <family val="1"/>
      </rPr>
      <t>=</t>
    </r>
  </si>
  <si>
    <r>
      <t>V</t>
    </r>
    <r>
      <rPr>
        <vertAlign val="subscript"/>
        <sz val="11"/>
        <color theme="1"/>
        <rFont val="Times New Roman"/>
        <family val="1"/>
      </rPr>
      <t>u,design</t>
    </r>
    <r>
      <rPr>
        <sz val="11"/>
        <color theme="1"/>
        <rFont val="Times New Roman"/>
        <family val="1"/>
      </rPr>
      <t>=</t>
    </r>
  </si>
  <si>
    <t>برش طرح در برگه طراحی دیوارپایه براساس ترکیبات بار</t>
  </si>
  <si>
    <r>
      <t>V</t>
    </r>
    <r>
      <rPr>
        <vertAlign val="subscript"/>
        <sz val="11"/>
        <color theme="1"/>
        <rFont val="Times New Roman"/>
        <family val="1"/>
      </rPr>
      <t>u</t>
    </r>
    <r>
      <rPr>
        <sz val="11"/>
        <color theme="1"/>
        <rFont val="Times New Roman"/>
        <family val="1"/>
      </rPr>
      <t>=max(V</t>
    </r>
    <r>
      <rPr>
        <vertAlign val="subscript"/>
        <sz val="11"/>
        <color theme="1"/>
        <rFont val="Times New Roman"/>
        <family val="1"/>
      </rPr>
      <t>u,design</t>
    </r>
    <r>
      <rPr>
        <sz val="11"/>
        <color theme="1"/>
        <rFont val="Times New Roman"/>
        <family val="1"/>
      </rPr>
      <t>, V</t>
    </r>
    <r>
      <rPr>
        <vertAlign val="subscript"/>
        <sz val="11"/>
        <color theme="1"/>
        <rFont val="Times New Roman"/>
        <family val="1"/>
      </rPr>
      <t>u,pr</t>
    </r>
    <r>
      <rPr>
        <sz val="11"/>
        <color theme="1"/>
        <rFont val="Times New Roman"/>
        <family val="1"/>
      </rPr>
      <t>)=</t>
    </r>
  </si>
  <si>
    <r>
      <t>ρ</t>
    </r>
    <r>
      <rPr>
        <vertAlign val="subscript"/>
        <sz val="11"/>
        <color theme="1"/>
        <rFont val="Times New Roman"/>
        <family val="1"/>
      </rPr>
      <t>min</t>
    </r>
    <r>
      <rPr>
        <sz val="11"/>
        <color theme="1"/>
        <rFont val="Times New Roman"/>
        <family val="1"/>
      </rPr>
      <t>=</t>
    </r>
  </si>
  <si>
    <t>1-2) کنترل نسبت میلگرد عرضی و فواصل میلگردها</t>
  </si>
  <si>
    <t>2-2) کنترل برش</t>
  </si>
  <si>
    <t>ظرفیت برشی اسمی</t>
  </si>
  <si>
    <t>9-20-7-6-1-ت</t>
  </si>
  <si>
    <r>
      <t>s</t>
    </r>
    <r>
      <rPr>
        <vertAlign val="subscript"/>
        <sz val="11"/>
        <color theme="1"/>
        <rFont val="Times New Roman"/>
        <family val="1"/>
      </rPr>
      <t>max</t>
    </r>
    <r>
      <rPr>
        <sz val="11"/>
        <color theme="1"/>
        <rFont val="Times New Roman"/>
        <family val="1"/>
      </rPr>
      <t>=</t>
    </r>
  </si>
  <si>
    <t xml:space="preserve">توجه 2: در این محاسبات فرض شده است که بتن از نوع معمولی و مقطع بحرانی دیوار پایه در دو سر آن و با مکانیزم تسلیم خمشی تشکیل می شود. </t>
  </si>
  <si>
    <t xml:space="preserve">توجه 3: طول دیوار پایه در پلان پشت به پشت ستون ها (در صورت وجود) است. </t>
  </si>
  <si>
    <t>برش طرح براساس ظرفیت لنگر نهایی محتمل بالا و پایین دیوارپایه در طبقه مورد بررسی</t>
  </si>
  <si>
    <t>دقت شود میلگردهای عرضی (افقی) دیوارپایه ها باید مانند ستون ها از نوع دورگیر با قلاب انتهایی (مشابه خاموت) باشد.</t>
  </si>
  <si>
    <t>طراحی دیوارهای با شکل پذیری زیاد (ویژه) در برش براساس مبحث نهم مقررات ملی ویرایش 1399</t>
  </si>
  <si>
    <t>طراحی «دیوار پایه های» با شکل پذیری زیاد (ویژه) در برش براساس مبحث نهم مقررات ملی ویرایش 1399</t>
  </si>
  <si>
    <r>
      <t>این فایل به منظور طراحی برشی «دیوارها» با نسبت h</t>
    </r>
    <r>
      <rPr>
        <vertAlign val="subscript"/>
        <sz val="11"/>
        <color theme="1"/>
        <rFont val="B Nazanin"/>
        <charset val="178"/>
      </rPr>
      <t>w</t>
    </r>
    <r>
      <rPr>
        <sz val="11"/>
        <color theme="1"/>
        <rFont val="B Nazanin"/>
        <charset val="178"/>
      </rPr>
      <t>/l</t>
    </r>
    <r>
      <rPr>
        <vertAlign val="subscript"/>
        <sz val="11"/>
        <color theme="1"/>
        <rFont val="B Nazanin"/>
        <charset val="178"/>
      </rPr>
      <t>w</t>
    </r>
    <r>
      <rPr>
        <sz val="11"/>
        <color theme="1"/>
        <rFont val="B Nazanin"/>
        <charset val="178"/>
      </rPr>
      <t xml:space="preserve"> &lt; 2 </t>
    </r>
    <r>
      <rPr>
        <sz val="11"/>
        <color rgb="FFFF0000"/>
        <rFont val="B Nazanin"/>
        <charset val="178"/>
      </rPr>
      <t>یا</t>
    </r>
    <r>
      <rPr>
        <sz val="11"/>
        <color theme="1"/>
        <rFont val="B Nazanin"/>
        <charset val="178"/>
      </rPr>
      <t xml:space="preserve"> l</t>
    </r>
    <r>
      <rPr>
        <vertAlign val="subscript"/>
        <sz val="11"/>
        <color theme="1"/>
        <rFont val="B Nazanin"/>
        <charset val="178"/>
      </rPr>
      <t>w</t>
    </r>
    <r>
      <rPr>
        <sz val="11"/>
        <color theme="1"/>
        <rFont val="B Nazanin"/>
        <charset val="178"/>
      </rPr>
      <t xml:space="preserve"> / b</t>
    </r>
    <r>
      <rPr>
        <vertAlign val="subscript"/>
        <sz val="11"/>
        <color theme="1"/>
        <rFont val="B Nazanin"/>
        <charset val="178"/>
      </rPr>
      <t>w</t>
    </r>
    <r>
      <rPr>
        <sz val="11"/>
        <color theme="1"/>
        <rFont val="B Nazanin"/>
        <charset val="178"/>
      </rPr>
      <t xml:space="preserve"> &gt; 6 تهیه شده است. </t>
    </r>
  </si>
  <si>
    <t xml:space="preserve">توجه 4: این فایل صرفا یک ابزار کمکی بوده و مسئولیت صحت محاسبات و انطباق با ضوابط مقررات ملی برعهده طراح است. بنابراین سازمان نظام مهندسی و تهیه کننده فایل مسئولیتی در قبال اشتباهات احتمالی آن ندارد. </t>
  </si>
  <si>
    <r>
      <t>V</t>
    </r>
    <r>
      <rPr>
        <vertAlign val="subscript"/>
        <sz val="11"/>
        <color theme="1"/>
        <rFont val="Times New Roman"/>
        <family val="1"/>
      </rPr>
      <t xml:space="preserve">e </t>
    </r>
    <r>
      <rPr>
        <sz val="11"/>
        <color theme="1"/>
        <rFont val="Times New Roman"/>
        <family val="1"/>
      </rPr>
      <t>= Ω</t>
    </r>
    <r>
      <rPr>
        <vertAlign val="subscript"/>
        <sz val="11"/>
        <color theme="1"/>
        <rFont val="Times New Roman"/>
        <family val="1"/>
      </rPr>
      <t>v</t>
    </r>
    <r>
      <rPr>
        <sz val="11"/>
        <color theme="1"/>
        <rFont val="Times New Roman"/>
        <family val="1"/>
      </rPr>
      <t>ω</t>
    </r>
    <r>
      <rPr>
        <vertAlign val="subscript"/>
        <sz val="11"/>
        <color theme="1"/>
        <rFont val="Times New Roman"/>
        <family val="1"/>
      </rPr>
      <t>v</t>
    </r>
    <r>
      <rPr>
        <sz val="11"/>
        <color theme="1"/>
        <rFont val="Times New Roman"/>
        <family val="1"/>
      </rPr>
      <t>V</t>
    </r>
    <r>
      <rPr>
        <vertAlign val="subscript"/>
        <sz val="11"/>
        <color theme="1"/>
        <rFont val="Times New Roman"/>
        <family val="1"/>
      </rPr>
      <t xml:space="preserve">u </t>
    </r>
    <r>
      <rPr>
        <sz val="11"/>
        <color theme="1"/>
        <rFont val="Calibri"/>
        <family val="2"/>
      </rPr>
      <t>≤</t>
    </r>
    <r>
      <rPr>
        <sz val="11"/>
        <color theme="1"/>
        <rFont val="Times New Roman"/>
        <family val="1"/>
      </rPr>
      <t xml:space="preserve"> 3 V</t>
    </r>
    <r>
      <rPr>
        <vertAlign val="subscript"/>
        <sz val="11"/>
        <color theme="1"/>
        <rFont val="Times New Roman"/>
        <family val="1"/>
      </rPr>
      <t>u</t>
    </r>
    <r>
      <rPr>
        <sz val="11"/>
        <color theme="1"/>
        <rFont val="Times New Roman"/>
        <family val="1"/>
      </rPr>
      <t>=</t>
    </r>
  </si>
  <si>
    <t>لنگر محتمل براساس منحنی اندرکنش اسمی یا به روش تقریبی</t>
  </si>
  <si>
    <t>WALL2</t>
  </si>
  <si>
    <t>لنگر طرح در برگه طراحی دیوار براساس ترکیبات بار</t>
  </si>
  <si>
    <r>
      <t>M</t>
    </r>
    <r>
      <rPr>
        <vertAlign val="subscript"/>
        <sz val="11"/>
        <color theme="1"/>
        <rFont val="Times New Roman"/>
        <family val="1"/>
      </rPr>
      <t>pr,top</t>
    </r>
    <r>
      <rPr>
        <sz val="11"/>
        <color theme="1"/>
        <rFont val="Times New Roman"/>
        <family val="1"/>
      </rPr>
      <t>=</t>
    </r>
  </si>
  <si>
    <r>
      <t>M</t>
    </r>
    <r>
      <rPr>
        <vertAlign val="subscript"/>
        <sz val="11"/>
        <color theme="1"/>
        <rFont val="Times New Roman"/>
        <family val="1"/>
      </rPr>
      <t>pr,bot</t>
    </r>
    <r>
      <rPr>
        <sz val="11"/>
        <color theme="1"/>
        <rFont val="Times New Roman"/>
        <family val="1"/>
      </rPr>
      <t>=</t>
    </r>
  </si>
  <si>
    <t>لنگر محتمل مقطع فوقانی براساس منحنی اندرکنش اسمی یا به روش تقریبی</t>
  </si>
  <si>
    <t>لنگر محتمل مقطع تحتانی براساس منحنی اندرکنش اسمی یا به روش تقریبی</t>
  </si>
  <si>
    <r>
      <t>V</t>
    </r>
    <r>
      <rPr>
        <vertAlign val="subscript"/>
        <sz val="9.5"/>
        <color theme="1"/>
        <rFont val="Times New Roman"/>
        <family val="1"/>
      </rPr>
      <t xml:space="preserve">u,pr </t>
    </r>
    <r>
      <rPr>
        <sz val="9.5"/>
        <color theme="1"/>
        <rFont val="Times New Roman"/>
        <family val="1"/>
      </rPr>
      <t>= (M</t>
    </r>
    <r>
      <rPr>
        <vertAlign val="subscript"/>
        <sz val="9.5"/>
        <color theme="1"/>
        <rFont val="Times New Roman"/>
        <family val="1"/>
      </rPr>
      <t>pr,top</t>
    </r>
    <r>
      <rPr>
        <sz val="9.5"/>
        <color theme="1"/>
        <rFont val="Times New Roman"/>
        <family val="1"/>
      </rPr>
      <t>+M</t>
    </r>
    <r>
      <rPr>
        <vertAlign val="subscript"/>
        <sz val="9.5"/>
        <color theme="1"/>
        <rFont val="Times New Roman"/>
        <family val="1"/>
      </rPr>
      <t>pr,bot</t>
    </r>
    <r>
      <rPr>
        <sz val="9.5"/>
        <color theme="1"/>
        <rFont val="Times New Roman"/>
        <family val="1"/>
      </rPr>
      <t>) / h</t>
    </r>
    <r>
      <rPr>
        <vertAlign val="subscript"/>
        <sz val="9.5"/>
        <color theme="1"/>
        <rFont val="Times New Roman"/>
        <family val="1"/>
      </rPr>
      <t>story</t>
    </r>
    <r>
      <rPr>
        <sz val="9.5"/>
        <color theme="1"/>
        <rFont val="Times New Roman"/>
        <family val="1"/>
      </rPr>
      <t xml:space="preserve"> = </t>
    </r>
  </si>
  <si>
    <t>WALL1</t>
  </si>
  <si>
    <t>کنترل ظرفیت برشی حداکثر (اگر دیوار متشکل از چند قطعه باشد):</t>
  </si>
  <si>
    <t>Multi-leg Wall ?</t>
  </si>
  <si>
    <t>اگر دیوار فقط یک قطعه است عدد 1 و اگر دیوار متشکل از چند قطعه است عدد 2</t>
  </si>
  <si>
    <r>
      <t>V</t>
    </r>
    <r>
      <rPr>
        <vertAlign val="subscript"/>
        <sz val="11"/>
        <color theme="1"/>
        <rFont val="Times New Roman"/>
        <family val="1"/>
      </rPr>
      <t>n,max</t>
    </r>
    <r>
      <rPr>
        <sz val="11"/>
        <color theme="1"/>
        <rFont val="Times New Roman"/>
        <family val="1"/>
      </rPr>
      <t>=0.66A</t>
    </r>
    <r>
      <rPr>
        <vertAlign val="subscript"/>
        <sz val="11"/>
        <color theme="1"/>
        <rFont val="Times New Roman"/>
        <family val="1"/>
      </rPr>
      <t>cw</t>
    </r>
    <r>
      <rPr>
        <sz val="10"/>
        <color theme="1"/>
        <rFont val="Calibri"/>
        <family val="2"/>
      </rPr>
      <t>√</t>
    </r>
    <r>
      <rPr>
        <sz val="10"/>
        <color theme="1"/>
        <rFont val="Times New Roman"/>
        <family val="1"/>
      </rPr>
      <t>f'c =</t>
    </r>
  </si>
  <si>
    <r>
      <rPr>
        <b/>
        <sz val="12"/>
        <color theme="1"/>
        <rFont val="B Mitra"/>
        <charset val="178"/>
      </rPr>
      <t xml:space="preserve">توجه: </t>
    </r>
    <r>
      <rPr>
        <sz val="12"/>
        <color theme="1"/>
        <rFont val="B Mitra"/>
        <charset val="178"/>
      </rPr>
      <t>کنترل عدم تجاوز برش هر قطعه از دیوار از مقدار V</t>
    </r>
    <r>
      <rPr>
        <vertAlign val="subscript"/>
        <sz val="12"/>
        <color theme="1"/>
        <rFont val="B Mitra"/>
        <charset val="178"/>
      </rPr>
      <t>n,max</t>
    </r>
    <r>
      <rPr>
        <sz val="12"/>
        <color theme="1"/>
        <rFont val="B Mitra"/>
        <charset val="178"/>
      </rPr>
      <t>=0.83A</t>
    </r>
    <r>
      <rPr>
        <vertAlign val="subscript"/>
        <sz val="12"/>
        <color theme="1"/>
        <rFont val="B Mitra"/>
        <charset val="178"/>
      </rPr>
      <t>cw</t>
    </r>
    <r>
      <rPr>
        <sz val="12"/>
        <color theme="1"/>
        <rFont val="B Mitra"/>
        <charset val="178"/>
      </rPr>
      <t xml:space="preserve">√f'c در دیوارهای متشکل از چند قطعه باید توسط کاربر جداگانه کنترل شود (موضوع بند 9-20-7-9-5). </t>
    </r>
  </si>
  <si>
    <r>
      <rPr>
        <b/>
        <sz val="11"/>
        <color theme="1"/>
        <rFont val="B Mitra"/>
        <charset val="178"/>
      </rPr>
      <t xml:space="preserve">توجه: </t>
    </r>
    <r>
      <rPr>
        <sz val="11"/>
        <color theme="1"/>
        <rFont val="B Mitra"/>
        <charset val="178"/>
      </rPr>
      <t>کنترل عدم تجاوز برش هر قطعه از دیوار از مقدار V</t>
    </r>
    <r>
      <rPr>
        <vertAlign val="subscript"/>
        <sz val="11"/>
        <color theme="1"/>
        <rFont val="B Mitra"/>
        <charset val="178"/>
      </rPr>
      <t>n,max</t>
    </r>
    <r>
      <rPr>
        <sz val="11"/>
        <color theme="1"/>
        <rFont val="B Mitra"/>
        <charset val="178"/>
      </rPr>
      <t>=0.83A</t>
    </r>
    <r>
      <rPr>
        <vertAlign val="subscript"/>
        <sz val="11"/>
        <color theme="1"/>
        <rFont val="B Mitra"/>
        <charset val="178"/>
      </rPr>
      <t>cw</t>
    </r>
    <r>
      <rPr>
        <sz val="11"/>
        <color theme="1"/>
        <rFont val="B Mitra"/>
        <charset val="178"/>
      </rPr>
      <t xml:space="preserve">√f'c در دیوارهای متشکل از چند قطعه باید توسط کاربر جداگانه کنترل شود (موضوع بند 9-20-7-9-5). </t>
    </r>
  </si>
  <si>
    <r>
      <t>(h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/l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)</t>
    </r>
    <r>
      <rPr>
        <vertAlign val="subscript"/>
        <sz val="11"/>
        <color theme="1"/>
        <rFont val="B Mitra"/>
        <charset val="178"/>
      </rPr>
      <t>سراسر ارتفاع</t>
    </r>
    <r>
      <rPr>
        <sz val="11"/>
        <color theme="1"/>
        <rFont val="Times New Roman"/>
        <family val="1"/>
      </rPr>
      <t xml:space="preserve"> =</t>
    </r>
  </si>
  <si>
    <r>
      <t>(h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/l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)</t>
    </r>
    <r>
      <rPr>
        <vertAlign val="subscript"/>
        <sz val="11"/>
        <color theme="1"/>
        <rFont val="B Mitra"/>
        <charset val="178"/>
      </rPr>
      <t>قطعه مورد بررسی</t>
    </r>
    <r>
      <rPr>
        <sz val="11"/>
        <color theme="1"/>
        <rFont val="Times New Roman"/>
        <family val="1"/>
      </rPr>
      <t xml:space="preserve"> =</t>
    </r>
  </si>
  <si>
    <t xml:space="preserve">ارتفاع طبقه موردنظر </t>
  </si>
  <si>
    <r>
      <t>(h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/l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)</t>
    </r>
    <r>
      <rPr>
        <vertAlign val="subscript"/>
        <sz val="11"/>
        <color theme="1"/>
        <rFont val="B Mitra"/>
        <charset val="178"/>
      </rPr>
      <t>حداکثر</t>
    </r>
    <r>
      <rPr>
        <sz val="11"/>
        <color theme="1"/>
        <rFont val="Times New Roman"/>
        <family val="1"/>
      </rPr>
      <t xml:space="preserve"> =</t>
    </r>
  </si>
  <si>
    <t>بند 9-20-7-9-3</t>
  </si>
  <si>
    <r>
      <t>α</t>
    </r>
    <r>
      <rPr>
        <vertAlign val="subscript"/>
        <sz val="11"/>
        <color theme="1"/>
        <rFont val="Times New Roman"/>
        <family val="1"/>
      </rPr>
      <t>c</t>
    </r>
    <r>
      <rPr>
        <sz val="11"/>
        <color theme="1"/>
        <rFont val="Times New Roman"/>
        <family val="1"/>
      </rPr>
      <t xml:space="preserve"> =</t>
    </r>
  </si>
  <si>
    <t>بندهای 9-20-7-9-2 , 9-20-7-9-3</t>
  </si>
  <si>
    <t xml:space="preserve">نسبت لنگر مدنظر طراح یا عدد محاسبه شده قرمز را مجدد وارد کنید. </t>
  </si>
  <si>
    <t>گروه تخصصی عمران سازمان نظام مهندسی ساختمان استان کردستان | نسخه 99-س-6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</si>
</sst>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"/>
    <numFmt numFmtId="166" formatCode="0.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color theme="1"/>
      <name val="B Mitra"/>
      <charset val="178"/>
    </font>
    <font>
      <sz val="11"/>
      <color rgb="FFFF0000"/>
      <name val="Times New Roman"/>
      <family val="1"/>
    </font>
    <font>
      <b/>
      <sz val="12"/>
      <color rgb="FF7030A0"/>
      <name val="Times New Roman"/>
      <family val="1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Zar"/>
      <charset val="178"/>
    </font>
    <font>
      <sz val="11"/>
      <color rgb="FFFF0000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B Mitra"/>
      <charset val="178"/>
    </font>
    <font>
      <b/>
      <sz val="11"/>
      <color rgb="FF006600"/>
      <name val="Times New Roman"/>
      <family val="1"/>
    </font>
    <font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B Mitra"/>
      <charset val="178"/>
    </font>
    <font>
      <vertAlign val="subscript"/>
      <sz val="11"/>
      <color theme="1"/>
      <name val="B Mitra"/>
      <charset val="178"/>
    </font>
    <font>
      <b/>
      <sz val="12"/>
      <color theme="8"/>
      <name val="Times New Roman"/>
      <family val="1"/>
    </font>
    <font>
      <b/>
      <sz val="11"/>
      <color theme="8"/>
      <name val="Times New Roman"/>
      <family val="1"/>
    </font>
    <font>
      <sz val="10"/>
      <color theme="1"/>
      <name val="B Nazanin"/>
      <charset val="178"/>
    </font>
    <font>
      <sz val="9"/>
      <color theme="1"/>
      <name val="B Nazanin"/>
      <charset val="178"/>
    </font>
    <font>
      <sz val="10"/>
      <color rgb="FF006600"/>
      <name val="B Nazanin"/>
      <charset val="178"/>
    </font>
    <font>
      <vertAlign val="subscript"/>
      <sz val="11"/>
      <color theme="1"/>
      <name val="B Nazanin"/>
      <charset val="178"/>
    </font>
    <font>
      <b/>
      <sz val="11"/>
      <color theme="1"/>
      <name val="B Mitra"/>
      <charset val="178"/>
    </font>
    <font>
      <sz val="11"/>
      <name val="Times New Roman"/>
      <family val="1"/>
    </font>
    <font>
      <b/>
      <sz val="12"/>
      <color theme="8"/>
      <name val="B Mitra"/>
      <charset val="178"/>
    </font>
    <font>
      <b/>
      <sz val="11"/>
      <color rgb="FFFF0000"/>
      <name val="Times New Roman"/>
      <family val="1"/>
    </font>
    <font>
      <b/>
      <sz val="10"/>
      <color indexed="81"/>
      <name val="B Mitra"/>
      <charset val="178"/>
    </font>
    <font>
      <sz val="10"/>
      <color indexed="81"/>
      <name val="B Mitra"/>
      <charset val="178"/>
    </font>
    <font>
      <b/>
      <sz val="12"/>
      <color theme="1"/>
      <name val="B Zar"/>
      <charset val="178"/>
    </font>
    <font>
      <sz val="9.5"/>
      <color theme="1"/>
      <name val="Times New Roman"/>
      <family val="1"/>
    </font>
    <font>
      <vertAlign val="subscript"/>
      <sz val="9.5"/>
      <color theme="1"/>
      <name val="Times New Roman"/>
      <family val="1"/>
    </font>
    <font>
      <sz val="12"/>
      <color theme="1"/>
      <name val="B Mitra"/>
      <charset val="178"/>
    </font>
    <font>
      <vertAlign val="subscript"/>
      <sz val="12"/>
      <color theme="1"/>
      <name val="B Mitra"/>
      <charset val="178"/>
    </font>
    <font>
      <b/>
      <sz val="12"/>
      <color theme="1"/>
      <name val="B Mitra"/>
      <charset val="178"/>
    </font>
    <font>
      <sz val="8.5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/>
    </xf>
    <xf numFmtId="0" fontId="28" fillId="0" borderId="0" xfId="0" applyFont="1" applyAlignment="1">
      <alignment vertical="center" readingOrder="2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1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2" fontId="31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8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5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/>
    </xf>
    <xf numFmtId="0" fontId="8" fillId="0" borderId="0" xfId="0" applyFont="1" applyAlignment="1"/>
    <xf numFmtId="0" fontId="0" fillId="0" borderId="0" xfId="0" applyAlignment="1">
      <alignment vertical="center"/>
    </xf>
    <xf numFmtId="0" fontId="28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center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2" fontId="15" fillId="0" borderId="0" xfId="0" applyNumberFormat="1" applyFont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2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4" fillId="2" borderId="0" xfId="0" applyFont="1" applyFill="1" applyAlignment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right" readingOrder="2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 readingOrder="2"/>
    </xf>
    <xf numFmtId="0" fontId="28" fillId="0" borderId="0" xfId="0" applyFont="1" applyAlignment="1">
      <alignment horizontal="right" vertical="center" readingOrder="2"/>
    </xf>
    <xf numFmtId="0" fontId="2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30" fillId="0" borderId="2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readingOrder="2"/>
    </xf>
    <xf numFmtId="0" fontId="3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tabSelected="1" zoomScale="90" zoomScaleNormal="90" workbookViewId="0">
      <selection activeCell="I14" sqref="I14"/>
    </sheetView>
  </sheetViews>
  <sheetFormatPr defaultRowHeight="15" x14ac:dyDescent="0.25"/>
  <cols>
    <col min="1" max="1" width="2.28515625" style="1" customWidth="1"/>
    <col min="2" max="2" width="19.85546875" style="1" customWidth="1"/>
    <col min="3" max="3" width="15.42578125" style="2" customWidth="1"/>
    <col min="4" max="4" width="9.140625" style="1"/>
    <col min="5" max="5" width="8" style="1" customWidth="1"/>
    <col min="6" max="6" width="10.140625" style="1" customWidth="1"/>
    <col min="7" max="7" width="13.42578125" style="1" customWidth="1"/>
    <col min="8" max="8" width="9.140625" style="1"/>
  </cols>
  <sheetData>
    <row r="1" spans="1:8" ht="27" customHeight="1" x14ac:dyDescent="0.25">
      <c r="A1" s="60" t="s">
        <v>70</v>
      </c>
      <c r="B1" s="60"/>
      <c r="C1" s="60"/>
      <c r="D1" s="60"/>
      <c r="E1" s="60"/>
      <c r="F1" s="60"/>
      <c r="G1" s="60"/>
      <c r="H1" s="60"/>
    </row>
    <row r="2" spans="1:8" ht="25.15" customHeight="1" x14ac:dyDescent="0.25">
      <c r="A2" s="24"/>
      <c r="B2" s="65" t="s">
        <v>98</v>
      </c>
      <c r="C2" s="65"/>
      <c r="D2" s="65"/>
      <c r="E2" s="65"/>
      <c r="F2" s="11"/>
      <c r="G2" s="61" t="s">
        <v>48</v>
      </c>
      <c r="H2" s="61"/>
    </row>
    <row r="3" spans="1:8" ht="18.75" customHeight="1" x14ac:dyDescent="0.25">
      <c r="A3" s="66" t="s">
        <v>72</v>
      </c>
      <c r="B3" s="66"/>
      <c r="C3" s="66"/>
      <c r="D3" s="66"/>
      <c r="E3" s="66"/>
      <c r="F3" s="66"/>
      <c r="G3" s="66"/>
      <c r="H3" s="66"/>
    </row>
    <row r="4" spans="1:8" ht="19.5" x14ac:dyDescent="0.5">
      <c r="G4" s="62" t="s">
        <v>19</v>
      </c>
      <c r="H4" s="62"/>
    </row>
    <row r="5" spans="1:8" ht="16.149999999999999" customHeight="1" x14ac:dyDescent="0.25">
      <c r="A5" s="29"/>
      <c r="B5" s="28" t="s">
        <v>22</v>
      </c>
      <c r="C5" s="52" t="s">
        <v>76</v>
      </c>
      <c r="D5" s="11"/>
      <c r="E5" s="11" t="s">
        <v>23</v>
      </c>
      <c r="F5" s="52">
        <v>1</v>
      </c>
      <c r="G5" s="29"/>
      <c r="H5" s="29"/>
    </row>
    <row r="6" spans="1:8" ht="17.25" x14ac:dyDescent="0.3">
      <c r="B6" s="2" t="s">
        <v>8</v>
      </c>
      <c r="C6" s="53">
        <v>22400</v>
      </c>
      <c r="D6" s="1" t="s">
        <v>0</v>
      </c>
      <c r="E6" s="69" t="s">
        <v>40</v>
      </c>
      <c r="F6" s="69"/>
      <c r="G6" s="69"/>
    </row>
    <row r="7" spans="1:8" ht="17.25" x14ac:dyDescent="0.3">
      <c r="B7" s="2" t="s">
        <v>9</v>
      </c>
      <c r="C7" s="53">
        <v>3880</v>
      </c>
      <c r="D7" s="1" t="s">
        <v>0</v>
      </c>
      <c r="E7" s="63" t="s">
        <v>20</v>
      </c>
      <c r="F7" s="63"/>
      <c r="G7" s="63"/>
    </row>
    <row r="8" spans="1:8" ht="17.25" x14ac:dyDescent="0.3">
      <c r="B8" s="2" t="s">
        <v>10</v>
      </c>
      <c r="C8" s="53">
        <v>400</v>
      </c>
      <c r="D8" s="1" t="s">
        <v>0</v>
      </c>
      <c r="E8" s="2"/>
      <c r="F8" s="7" t="s">
        <v>21</v>
      </c>
      <c r="G8" s="2"/>
    </row>
    <row r="9" spans="1:8" ht="17.25" x14ac:dyDescent="0.3">
      <c r="B9" s="2" t="s">
        <v>56</v>
      </c>
      <c r="C9" s="53">
        <v>3000</v>
      </c>
      <c r="D9" s="1" t="s">
        <v>0</v>
      </c>
      <c r="E9" s="63" t="s">
        <v>92</v>
      </c>
      <c r="F9" s="63"/>
      <c r="G9" s="63"/>
    </row>
    <row r="10" spans="1:8" ht="16.5" x14ac:dyDescent="0.3">
      <c r="B10" s="2" t="s">
        <v>7</v>
      </c>
      <c r="C10" s="53">
        <v>25</v>
      </c>
      <c r="D10" s="1" t="s">
        <v>1</v>
      </c>
    </row>
    <row r="11" spans="1:8" ht="16.5" x14ac:dyDescent="0.3">
      <c r="B11" s="2" t="s">
        <v>14</v>
      </c>
      <c r="C11" s="53">
        <v>400</v>
      </c>
      <c r="D11" s="1" t="s">
        <v>2</v>
      </c>
    </row>
    <row r="12" spans="1:8" ht="17.25" x14ac:dyDescent="0.3">
      <c r="B12" s="2" t="s">
        <v>41</v>
      </c>
      <c r="C12" s="53">
        <v>7</v>
      </c>
      <c r="E12" s="63" t="s">
        <v>37</v>
      </c>
      <c r="F12" s="63"/>
      <c r="G12" s="63"/>
    </row>
    <row r="13" spans="1:8" ht="16.5" x14ac:dyDescent="0.3">
      <c r="B13" s="2" t="s">
        <v>11</v>
      </c>
      <c r="C13" s="53">
        <v>900</v>
      </c>
      <c r="D13" s="1" t="s">
        <v>3</v>
      </c>
      <c r="E13" s="64" t="s">
        <v>24</v>
      </c>
      <c r="F13" s="64"/>
      <c r="G13" s="64"/>
    </row>
    <row r="14" spans="1:8" ht="16.5" x14ac:dyDescent="0.3">
      <c r="B14" s="2" t="s">
        <v>33</v>
      </c>
      <c r="C14" s="53">
        <v>2994.3</v>
      </c>
      <c r="D14" s="1" t="s">
        <v>32</v>
      </c>
      <c r="E14" s="64" t="s">
        <v>77</v>
      </c>
      <c r="F14" s="64"/>
      <c r="G14" s="64"/>
    </row>
    <row r="15" spans="1:8" s="8" customFormat="1" ht="27.75" customHeight="1" x14ac:dyDescent="0.25">
      <c r="A15" s="6"/>
      <c r="B15" s="6" t="s">
        <v>34</v>
      </c>
      <c r="C15" s="54">
        <f>1.4*C14</f>
        <v>4192.0200000000004</v>
      </c>
      <c r="D15" s="9" t="s">
        <v>32</v>
      </c>
      <c r="E15" s="58" t="s">
        <v>75</v>
      </c>
      <c r="F15" s="58"/>
      <c r="G15" s="58"/>
      <c r="H15" s="6"/>
    </row>
    <row r="16" spans="1:8" ht="16.5" x14ac:dyDescent="0.3">
      <c r="B16" s="2" t="s">
        <v>12</v>
      </c>
      <c r="C16" s="37">
        <f>C15/C14</f>
        <v>1.4000000000000001</v>
      </c>
      <c r="E16" s="21"/>
      <c r="F16" s="21"/>
      <c r="G16" s="21"/>
    </row>
    <row r="17" spans="1:8" s="49" customFormat="1" ht="30.75" customHeight="1" x14ac:dyDescent="0.25">
      <c r="A17" s="22"/>
      <c r="B17" s="6" t="s">
        <v>12</v>
      </c>
      <c r="C17" s="55">
        <v>1.5</v>
      </c>
      <c r="D17" s="22"/>
      <c r="E17" s="58" t="s">
        <v>97</v>
      </c>
      <c r="F17" s="58"/>
      <c r="G17" s="58"/>
      <c r="H17" s="22"/>
    </row>
    <row r="18" spans="1:8" s="8" customFormat="1" ht="25.5" x14ac:dyDescent="0.25">
      <c r="A18" s="6"/>
      <c r="B18" s="23" t="s">
        <v>35</v>
      </c>
      <c r="C18" s="54">
        <v>1</v>
      </c>
      <c r="D18" s="6"/>
      <c r="E18" s="58" t="s">
        <v>36</v>
      </c>
      <c r="F18" s="58"/>
      <c r="G18" s="58"/>
      <c r="H18" s="6"/>
    </row>
    <row r="19" spans="1:8" s="8" customFormat="1" ht="28.5" customHeight="1" x14ac:dyDescent="0.25">
      <c r="A19" s="6"/>
      <c r="B19" s="23" t="s">
        <v>85</v>
      </c>
      <c r="C19" s="54">
        <v>1</v>
      </c>
      <c r="D19" s="6"/>
      <c r="E19" s="58" t="s">
        <v>86</v>
      </c>
      <c r="F19" s="58"/>
      <c r="G19" s="58"/>
      <c r="H19" s="6"/>
    </row>
    <row r="20" spans="1:8" ht="18.75" x14ac:dyDescent="0.35">
      <c r="B20" s="17" t="s">
        <v>44</v>
      </c>
      <c r="C20" s="51">
        <v>0.75</v>
      </c>
      <c r="E20" s="63" t="s">
        <v>43</v>
      </c>
      <c r="F20" s="63"/>
      <c r="G20" s="63"/>
    </row>
    <row r="21" spans="1:8" s="8" customFormat="1" ht="17.25" x14ac:dyDescent="0.25">
      <c r="A21" s="6"/>
      <c r="B21" s="6" t="s">
        <v>13</v>
      </c>
      <c r="C21" s="54">
        <v>12</v>
      </c>
      <c r="D21" s="6" t="s">
        <v>0</v>
      </c>
      <c r="E21" s="63" t="s">
        <v>17</v>
      </c>
      <c r="F21" s="63"/>
      <c r="G21" s="63"/>
      <c r="H21" s="6"/>
    </row>
    <row r="22" spans="1:8" s="8" customFormat="1" ht="30.75" customHeight="1" x14ac:dyDescent="0.25">
      <c r="A22" s="13"/>
      <c r="B22" s="13" t="s">
        <v>15</v>
      </c>
      <c r="C22" s="56">
        <v>200</v>
      </c>
      <c r="D22" s="13" t="s">
        <v>0</v>
      </c>
      <c r="E22" s="71" t="s">
        <v>16</v>
      </c>
      <c r="F22" s="71"/>
      <c r="G22" s="71"/>
      <c r="H22" s="13"/>
    </row>
    <row r="23" spans="1:8" ht="19.5" x14ac:dyDescent="0.5">
      <c r="B23" s="2"/>
      <c r="C23" s="3"/>
      <c r="G23" s="62" t="s">
        <v>25</v>
      </c>
      <c r="H23" s="62"/>
    </row>
    <row r="24" spans="1:8" ht="18.75" x14ac:dyDescent="0.3">
      <c r="B24" s="2" t="s">
        <v>39</v>
      </c>
      <c r="C24" s="15">
        <f>0.00028*C6</f>
        <v>6.2719999999999994</v>
      </c>
      <c r="E24" s="63" t="s">
        <v>38</v>
      </c>
      <c r="F24" s="63"/>
      <c r="G24" s="63"/>
    </row>
    <row r="25" spans="1:8" ht="17.25" x14ac:dyDescent="0.3">
      <c r="B25" s="2" t="s">
        <v>42</v>
      </c>
      <c r="C25" s="15">
        <f>MAX(C12,C24)</f>
        <v>7</v>
      </c>
      <c r="E25" s="70" t="s">
        <v>46</v>
      </c>
      <c r="F25" s="70"/>
      <c r="G25" s="70"/>
    </row>
    <row r="26" spans="1:8" ht="18.75" x14ac:dyDescent="0.45">
      <c r="B26" s="2" t="s">
        <v>90</v>
      </c>
      <c r="C26" s="15">
        <f>C6/C7</f>
        <v>5.7731958762886597</v>
      </c>
    </row>
    <row r="27" spans="1:8" ht="18.75" x14ac:dyDescent="0.45">
      <c r="B27" s="2" t="s">
        <v>91</v>
      </c>
      <c r="C27" s="15">
        <f>C9/C7</f>
        <v>0.77319587628865982</v>
      </c>
    </row>
    <row r="28" spans="1:8" ht="18.75" x14ac:dyDescent="0.45">
      <c r="B28" s="2" t="s">
        <v>93</v>
      </c>
      <c r="C28" s="15">
        <f>MAX(C26,C27)</f>
        <v>5.7731958762886597</v>
      </c>
      <c r="E28" s="63" t="s">
        <v>94</v>
      </c>
      <c r="F28" s="63"/>
      <c r="G28" s="63"/>
    </row>
    <row r="29" spans="1:8" ht="17.25" x14ac:dyDescent="0.3">
      <c r="B29" s="2" t="s">
        <v>95</v>
      </c>
      <c r="C29" s="15">
        <f>IF(C28&gt;2,0.17,IF(C28&lt;=1.5,0.25,0.25-0.16*(C28-1.5)))</f>
        <v>0.17</v>
      </c>
      <c r="E29" s="63" t="s">
        <v>96</v>
      </c>
      <c r="F29" s="63"/>
      <c r="G29" s="63"/>
    </row>
    <row r="30" spans="1:8" ht="17.25" x14ac:dyDescent="0.3">
      <c r="B30" s="2" t="s">
        <v>5</v>
      </c>
      <c r="C30" s="20">
        <f>IF(C18=1,IF(C26&lt;2,1,IF(C25&lt;=6,0.9+C25/10,MIN(1.3+C25/30,1.8))),MIN(1.2+C25/50,1.8))</f>
        <v>1.5333333333333334</v>
      </c>
      <c r="E30" s="63" t="s">
        <v>26</v>
      </c>
      <c r="F30" s="63"/>
      <c r="G30" s="63"/>
    </row>
    <row r="31" spans="1:8" ht="17.25" x14ac:dyDescent="0.25">
      <c r="B31" s="18" t="s">
        <v>30</v>
      </c>
      <c r="C31" s="20">
        <f>IF(C26&gt;1.5,MAX(C17,1.5),1)</f>
        <v>1.5</v>
      </c>
      <c r="E31" s="63" t="s">
        <v>29</v>
      </c>
      <c r="F31" s="63"/>
      <c r="G31" s="63"/>
    </row>
    <row r="32" spans="1:8" ht="18" x14ac:dyDescent="0.25">
      <c r="B32" s="2"/>
      <c r="C32" s="20"/>
      <c r="E32" s="67" t="s">
        <v>61</v>
      </c>
      <c r="F32" s="67"/>
      <c r="G32" s="67"/>
      <c r="H32" s="67"/>
    </row>
    <row r="33" spans="1:8" ht="17.25" x14ac:dyDescent="0.25">
      <c r="B33" s="2" t="s">
        <v>4</v>
      </c>
      <c r="C33" s="16">
        <f>2*1000/C22*PI()*C21^2/4/(1000*C8)</f>
        <v>2.8274333882308137E-3</v>
      </c>
      <c r="D33" s="63" t="s">
        <v>27</v>
      </c>
      <c r="E33" s="63"/>
      <c r="F33" s="63"/>
      <c r="G33" s="63"/>
      <c r="H33" s="63"/>
    </row>
    <row r="34" spans="1:8" ht="17.25" x14ac:dyDescent="0.3">
      <c r="B34" s="2" t="s">
        <v>60</v>
      </c>
      <c r="C34" s="4">
        <v>2.5000000000000001E-3</v>
      </c>
      <c r="D34" s="7"/>
      <c r="E34" s="68" t="str">
        <f>IF(C33&lt;C34, "Rebar Ratio NOT OK!!", "Rebar Ratio OK")</f>
        <v>Rebar Ratio OK</v>
      </c>
      <c r="F34" s="68"/>
      <c r="G34" s="68"/>
    </row>
    <row r="35" spans="1:8" ht="15.95" customHeight="1" x14ac:dyDescent="0.3">
      <c r="B35" s="2" t="s">
        <v>65</v>
      </c>
      <c r="C35" s="26">
        <v>350</v>
      </c>
      <c r="D35" s="1" t="s">
        <v>0</v>
      </c>
      <c r="E35" s="68" t="str">
        <f>IF(C22&gt;C35,"s &gt; smax | NOT OK!!","s &lt; smax | OK")</f>
        <v>s &lt; smax | OK</v>
      </c>
      <c r="F35" s="68"/>
      <c r="G35" s="68"/>
      <c r="H35" s="27"/>
    </row>
    <row r="36" spans="1:8" ht="16.5" hidden="1" customHeight="1" x14ac:dyDescent="0.25">
      <c r="B36" s="2"/>
      <c r="C36" s="16"/>
      <c r="D36" s="7"/>
      <c r="E36" s="67"/>
      <c r="F36" s="67"/>
      <c r="G36" s="67"/>
      <c r="H36" s="67"/>
    </row>
    <row r="37" spans="1:8" ht="14.25" hidden="1" customHeight="1" x14ac:dyDescent="0.25">
      <c r="E37" s="67"/>
      <c r="F37" s="67"/>
      <c r="G37" s="67"/>
      <c r="H37" s="67"/>
    </row>
    <row r="38" spans="1:8" ht="14.25" customHeight="1" x14ac:dyDescent="0.25">
      <c r="E38" s="50"/>
      <c r="F38" s="50"/>
      <c r="G38" s="50"/>
      <c r="H38" s="50"/>
    </row>
    <row r="39" spans="1:8" ht="18" x14ac:dyDescent="0.25">
      <c r="E39" s="67" t="s">
        <v>62</v>
      </c>
      <c r="F39" s="67"/>
      <c r="G39" s="67"/>
      <c r="H39" s="67"/>
    </row>
    <row r="40" spans="1:8" ht="17.25" x14ac:dyDescent="0.3">
      <c r="B40" s="2" t="s">
        <v>6</v>
      </c>
      <c r="C40" s="15">
        <f>1/1000*(C7*C8*(C29*SQRT(C10)+C33*C11))</f>
        <v>3074.4706474136897</v>
      </c>
      <c r="D40" s="1" t="s">
        <v>3</v>
      </c>
      <c r="E40" s="63" t="s">
        <v>63</v>
      </c>
      <c r="F40" s="63"/>
      <c r="G40" s="63"/>
    </row>
    <row r="41" spans="1:8" ht="19.5" x14ac:dyDescent="0.5">
      <c r="B41" s="2"/>
      <c r="C41" s="15"/>
      <c r="D41" s="59" t="s">
        <v>84</v>
      </c>
      <c r="E41" s="59"/>
      <c r="F41" s="59"/>
      <c r="G41" s="59"/>
      <c r="H41" s="59"/>
    </row>
    <row r="42" spans="1:8" ht="16.5" x14ac:dyDescent="0.3">
      <c r="B42" s="2" t="s">
        <v>87</v>
      </c>
      <c r="C42" s="15" t="str">
        <f>IF(C19=1,"Not Required",1/1000*(0.66*C7*C8*SQRT(C10)))</f>
        <v>Not Required</v>
      </c>
      <c r="D42" s="1" t="s">
        <v>3</v>
      </c>
      <c r="E42" s="68" t="str">
        <f>IF(C19=1,"Not Required",IF(C40&lt;=C42,"Vn &lt;= Vn,max | OK","Vn &gt; Vn,max | NOT OK!!!"))</f>
        <v>Not Required</v>
      </c>
      <c r="F42" s="68"/>
      <c r="G42" s="68"/>
    </row>
    <row r="43" spans="1:8" ht="34.5" customHeight="1" x14ac:dyDescent="0.25">
      <c r="A43" s="70" t="s">
        <v>89</v>
      </c>
      <c r="B43" s="70"/>
      <c r="C43" s="70"/>
      <c r="D43" s="70"/>
      <c r="E43" s="70"/>
      <c r="F43" s="70"/>
      <c r="G43" s="70"/>
      <c r="H43" s="70"/>
    </row>
    <row r="44" spans="1:8" ht="19.5" x14ac:dyDescent="0.5">
      <c r="B44" s="2"/>
      <c r="C44" s="15"/>
      <c r="E44" s="5"/>
      <c r="F44" s="73" t="s">
        <v>28</v>
      </c>
      <c r="G44" s="73"/>
      <c r="H44" s="73"/>
    </row>
    <row r="45" spans="1:8" ht="16.5" x14ac:dyDescent="0.3">
      <c r="B45" s="2" t="s">
        <v>45</v>
      </c>
      <c r="C45" s="15">
        <f>C20*C40</f>
        <v>2305.8529855602674</v>
      </c>
      <c r="D45" s="1" t="s">
        <v>3</v>
      </c>
    </row>
    <row r="46" spans="1:8" ht="16.5" x14ac:dyDescent="0.3">
      <c r="B46" s="2" t="s">
        <v>74</v>
      </c>
      <c r="C46" s="15">
        <f>MIN(C31*C30*C13,3*C13)</f>
        <v>2070.0000000000005</v>
      </c>
      <c r="D46" s="1" t="s">
        <v>3</v>
      </c>
      <c r="E46" s="68" t="str">
        <f>IF(C46&lt;=C45,"Ve &lt;= Phi.Vn | OK","Ve &gt; Phi.Vn | NOT OK!!!")</f>
        <v>Ve &lt;= Phi.Vn | OK</v>
      </c>
      <c r="F46" s="68"/>
      <c r="G46" s="68"/>
    </row>
    <row r="47" spans="1:8" ht="33.75" customHeight="1" x14ac:dyDescent="0.25">
      <c r="A47" s="72" t="s">
        <v>18</v>
      </c>
      <c r="B47" s="72"/>
      <c r="C47" s="72"/>
      <c r="D47" s="72"/>
      <c r="E47" s="72"/>
      <c r="F47" s="72"/>
      <c r="G47" s="72"/>
      <c r="H47" s="72"/>
    </row>
    <row r="48" spans="1:8" ht="17.25" x14ac:dyDescent="0.25">
      <c r="A48" s="63" t="s">
        <v>47</v>
      </c>
      <c r="B48" s="63"/>
      <c r="C48" s="63"/>
      <c r="D48" s="63"/>
      <c r="E48" s="63"/>
      <c r="F48" s="63"/>
      <c r="G48" s="63"/>
      <c r="H48" s="63"/>
    </row>
    <row r="49" spans="1:8" ht="17.25" x14ac:dyDescent="0.25">
      <c r="A49" s="63" t="s">
        <v>31</v>
      </c>
      <c r="B49" s="63"/>
      <c r="C49" s="63"/>
      <c r="D49" s="63"/>
      <c r="E49" s="63"/>
      <c r="F49" s="63"/>
      <c r="G49" s="63"/>
      <c r="H49" s="63"/>
    </row>
    <row r="50" spans="1:8" ht="33.4" customHeight="1" x14ac:dyDescent="0.25">
      <c r="A50" s="70" t="s">
        <v>73</v>
      </c>
      <c r="B50" s="70"/>
      <c r="C50" s="70"/>
      <c r="D50" s="70"/>
      <c r="E50" s="70"/>
      <c r="F50" s="70"/>
      <c r="G50" s="70"/>
      <c r="H50" s="70"/>
    </row>
  </sheetData>
  <sheetProtection algorithmName="SHA-512" hashValue="hLLB3D8+Kv+NiPkfXc6w0F2efW0o7CjxyUjBJYQy0tOQU+MDfHRna2Lb0c4xOQwI5n66klTr64nERnM9ubRdpQ==" saltValue="UTdIK15oN5qkjQMgYYOXlg==" spinCount="100000" sheet="1" objects="1" scenarios="1"/>
  <mergeCells count="42">
    <mergeCell ref="A43:H43"/>
    <mergeCell ref="E29:G29"/>
    <mergeCell ref="E28:G28"/>
    <mergeCell ref="A50:H50"/>
    <mergeCell ref="E20:G20"/>
    <mergeCell ref="E40:G40"/>
    <mergeCell ref="A49:H49"/>
    <mergeCell ref="A47:H47"/>
    <mergeCell ref="A48:H48"/>
    <mergeCell ref="E42:G42"/>
    <mergeCell ref="E46:G46"/>
    <mergeCell ref="E30:G30"/>
    <mergeCell ref="D33:H33"/>
    <mergeCell ref="F44:H44"/>
    <mergeCell ref="E31:G31"/>
    <mergeCell ref="E37:H37"/>
    <mergeCell ref="E14:G14"/>
    <mergeCell ref="E18:G18"/>
    <mergeCell ref="E24:G24"/>
    <mergeCell ref="E6:G6"/>
    <mergeCell ref="E25:G25"/>
    <mergeCell ref="E17:G17"/>
    <mergeCell ref="E22:G22"/>
    <mergeCell ref="E21:G21"/>
    <mergeCell ref="G23:H23"/>
    <mergeCell ref="E19:G19"/>
    <mergeCell ref="E15:G15"/>
    <mergeCell ref="D41:H41"/>
    <mergeCell ref="A1:H1"/>
    <mergeCell ref="G2:H2"/>
    <mergeCell ref="G4:H4"/>
    <mergeCell ref="E7:G7"/>
    <mergeCell ref="E13:G13"/>
    <mergeCell ref="E9:G9"/>
    <mergeCell ref="B2:E2"/>
    <mergeCell ref="E12:G12"/>
    <mergeCell ref="A3:H3"/>
    <mergeCell ref="E32:H32"/>
    <mergeCell ref="E34:G34"/>
    <mergeCell ref="E35:G35"/>
    <mergeCell ref="E39:H39"/>
    <mergeCell ref="E36:H36"/>
  </mergeCells>
  <pageMargins left="0.7" right="0.7" top="0.75" bottom="0.75" header="0.3" footer="0.3"/>
  <pageSetup orientation="portrait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topLeftCell="A13" zoomScale="94" zoomScaleNormal="94" workbookViewId="0">
      <selection activeCell="C28" sqref="C28:C29"/>
    </sheetView>
  </sheetViews>
  <sheetFormatPr defaultRowHeight="15" x14ac:dyDescent="0.25"/>
  <cols>
    <col min="1" max="1" width="2" style="1" customWidth="1"/>
    <col min="2" max="2" width="20.85546875" style="1" customWidth="1"/>
    <col min="3" max="3" width="13.42578125" style="2" customWidth="1"/>
    <col min="4" max="4" width="12.7109375" style="1" customWidth="1"/>
    <col min="5" max="5" width="8" style="1" customWidth="1"/>
    <col min="6" max="6" width="10.140625" style="1" customWidth="1"/>
    <col min="7" max="7" width="13" style="1" customWidth="1"/>
    <col min="8" max="8" width="9.140625" style="1"/>
  </cols>
  <sheetData>
    <row r="1" spans="1:8" ht="30.75" customHeight="1" x14ac:dyDescent="0.25">
      <c r="A1" s="60" t="s">
        <v>71</v>
      </c>
      <c r="B1" s="60"/>
      <c r="C1" s="60"/>
      <c r="D1" s="60"/>
      <c r="E1" s="60"/>
      <c r="F1" s="60"/>
      <c r="G1" s="60"/>
      <c r="H1" s="60"/>
    </row>
    <row r="2" spans="1:8" ht="25.5" customHeight="1" x14ac:dyDescent="0.25">
      <c r="A2" s="47"/>
      <c r="B2" s="76" t="s">
        <v>98</v>
      </c>
      <c r="C2" s="76"/>
      <c r="D2" s="76"/>
      <c r="E2" s="46"/>
      <c r="F2" s="11"/>
      <c r="G2" s="61" t="s">
        <v>48</v>
      </c>
      <c r="H2" s="61"/>
    </row>
    <row r="3" spans="1:8" ht="21.75" customHeight="1" x14ac:dyDescent="0.25">
      <c r="A3" s="66" t="s">
        <v>49</v>
      </c>
      <c r="B3" s="66"/>
      <c r="C3" s="66"/>
      <c r="D3" s="66"/>
      <c r="E3" s="66"/>
      <c r="F3" s="66"/>
      <c r="G3" s="66"/>
      <c r="H3" s="66"/>
    </row>
    <row r="4" spans="1:8" ht="19.5" x14ac:dyDescent="0.5">
      <c r="G4" s="77" t="s">
        <v>19</v>
      </c>
      <c r="H4" s="77"/>
    </row>
    <row r="5" spans="1:8" ht="16.149999999999999" customHeight="1" x14ac:dyDescent="0.25">
      <c r="A5" s="12"/>
      <c r="B5" s="13" t="s">
        <v>22</v>
      </c>
      <c r="C5" s="57" t="s">
        <v>83</v>
      </c>
      <c r="D5" s="12"/>
      <c r="E5" s="12" t="s">
        <v>23</v>
      </c>
      <c r="F5" s="57">
        <v>1</v>
      </c>
      <c r="G5" s="12"/>
      <c r="H5" s="12"/>
    </row>
    <row r="6" spans="1:8" ht="17.25" x14ac:dyDescent="0.3">
      <c r="B6" s="2" t="s">
        <v>8</v>
      </c>
      <c r="C6" s="53">
        <v>26800</v>
      </c>
      <c r="D6" s="1" t="s">
        <v>0</v>
      </c>
      <c r="E6" s="69" t="s">
        <v>52</v>
      </c>
      <c r="F6" s="69"/>
      <c r="G6" s="69"/>
    </row>
    <row r="7" spans="1:8" ht="17.25" x14ac:dyDescent="0.3">
      <c r="B7" s="2" t="s">
        <v>9</v>
      </c>
      <c r="C7" s="53">
        <v>2430</v>
      </c>
      <c r="D7" s="1" t="s">
        <v>0</v>
      </c>
      <c r="E7" s="63" t="s">
        <v>51</v>
      </c>
      <c r="F7" s="63"/>
      <c r="G7" s="63"/>
    </row>
    <row r="8" spans="1:8" ht="16.149999999999999" customHeight="1" x14ac:dyDescent="0.3">
      <c r="B8" s="2" t="s">
        <v>10</v>
      </c>
      <c r="C8" s="53">
        <v>450</v>
      </c>
      <c r="D8" s="1" t="s">
        <v>0</v>
      </c>
      <c r="E8" s="63" t="s">
        <v>50</v>
      </c>
      <c r="F8" s="63"/>
      <c r="G8" s="63"/>
    </row>
    <row r="9" spans="1:8" ht="16.149999999999999" customHeight="1" x14ac:dyDescent="0.3">
      <c r="B9" s="2" t="s">
        <v>56</v>
      </c>
      <c r="C9" s="53">
        <v>3000</v>
      </c>
      <c r="D9" s="1" t="s">
        <v>0</v>
      </c>
      <c r="E9" s="63" t="s">
        <v>55</v>
      </c>
      <c r="F9" s="63"/>
      <c r="G9" s="63"/>
    </row>
    <row r="10" spans="1:8" ht="16.5" x14ac:dyDescent="0.3">
      <c r="B10" s="2" t="s">
        <v>7</v>
      </c>
      <c r="C10" s="53">
        <v>25</v>
      </c>
      <c r="D10" s="1" t="s">
        <v>1</v>
      </c>
    </row>
    <row r="11" spans="1:8" ht="16.5" x14ac:dyDescent="0.3">
      <c r="B11" s="2" t="s">
        <v>14</v>
      </c>
      <c r="C11" s="53">
        <v>420</v>
      </c>
      <c r="D11" s="1" t="s">
        <v>2</v>
      </c>
    </row>
    <row r="12" spans="1:8" ht="21.75" customHeight="1" x14ac:dyDescent="0.3">
      <c r="B12" s="2" t="s">
        <v>57</v>
      </c>
      <c r="C12" s="53">
        <v>655</v>
      </c>
      <c r="D12" s="1" t="s">
        <v>3</v>
      </c>
      <c r="E12" s="64" t="s">
        <v>58</v>
      </c>
      <c r="F12" s="64"/>
      <c r="G12" s="64"/>
    </row>
    <row r="13" spans="1:8" ht="33.75" customHeight="1" x14ac:dyDescent="0.25">
      <c r="B13" s="6" t="s">
        <v>78</v>
      </c>
      <c r="C13" s="54">
        <v>6398.7</v>
      </c>
      <c r="D13" s="22" t="s">
        <v>32</v>
      </c>
      <c r="E13" s="58" t="s">
        <v>80</v>
      </c>
      <c r="F13" s="58"/>
      <c r="G13" s="58"/>
    </row>
    <row r="14" spans="1:8" ht="35.25" customHeight="1" x14ac:dyDescent="0.25">
      <c r="B14" s="6" t="s">
        <v>79</v>
      </c>
      <c r="C14" s="54">
        <v>4084.62</v>
      </c>
      <c r="D14" s="22" t="s">
        <v>32</v>
      </c>
      <c r="E14" s="58" t="s">
        <v>81</v>
      </c>
      <c r="F14" s="58"/>
      <c r="G14" s="58"/>
    </row>
    <row r="15" spans="1:8" s="8" customFormat="1" ht="31.5" customHeight="1" x14ac:dyDescent="0.25">
      <c r="A15" s="6"/>
      <c r="B15" s="23" t="s">
        <v>85</v>
      </c>
      <c r="C15" s="54">
        <v>1</v>
      </c>
      <c r="D15" s="6"/>
      <c r="E15" s="58" t="s">
        <v>86</v>
      </c>
      <c r="F15" s="58"/>
      <c r="G15" s="58"/>
      <c r="H15" s="6"/>
    </row>
    <row r="16" spans="1:8" ht="18.75" x14ac:dyDescent="0.35">
      <c r="B16" s="17" t="s">
        <v>44</v>
      </c>
      <c r="C16" s="38">
        <v>0.75</v>
      </c>
      <c r="E16" s="63" t="s">
        <v>43</v>
      </c>
      <c r="F16" s="63"/>
      <c r="G16" s="63"/>
    </row>
    <row r="17" spans="1:9" s="8" customFormat="1" ht="17.25" x14ac:dyDescent="0.25">
      <c r="A17" s="6"/>
      <c r="B17" s="6" t="s">
        <v>13</v>
      </c>
      <c r="C17" s="54">
        <v>18</v>
      </c>
      <c r="D17" s="9" t="s">
        <v>0</v>
      </c>
      <c r="E17" s="63" t="s">
        <v>53</v>
      </c>
      <c r="F17" s="63"/>
      <c r="G17" s="63"/>
      <c r="H17" s="6"/>
    </row>
    <row r="18" spans="1:9" s="8" customFormat="1" ht="30.75" customHeight="1" x14ac:dyDescent="0.25">
      <c r="A18" s="13"/>
      <c r="B18" s="13" t="s">
        <v>15</v>
      </c>
      <c r="C18" s="56">
        <v>125</v>
      </c>
      <c r="D18" s="14" t="s">
        <v>0</v>
      </c>
      <c r="E18" s="71" t="s">
        <v>54</v>
      </c>
      <c r="F18" s="71"/>
      <c r="G18" s="71"/>
      <c r="H18" s="13"/>
    </row>
    <row r="19" spans="1:9" s="8" customFormat="1" ht="11.25" customHeight="1" x14ac:dyDescent="0.25">
      <c r="A19" s="33"/>
      <c r="B19" s="33"/>
      <c r="C19" s="34"/>
      <c r="D19" s="35"/>
      <c r="E19" s="36"/>
      <c r="F19" s="36"/>
      <c r="G19" s="32"/>
      <c r="H19" s="31"/>
    </row>
    <row r="20" spans="1:9" ht="19.5" x14ac:dyDescent="0.5">
      <c r="B20" s="2"/>
      <c r="C20" s="3"/>
      <c r="G20" s="62" t="s">
        <v>25</v>
      </c>
      <c r="H20" s="62"/>
    </row>
    <row r="21" spans="1:9" ht="18.75" x14ac:dyDescent="0.45">
      <c r="B21" s="2" t="s">
        <v>90</v>
      </c>
      <c r="C21" s="19">
        <f>C6/C7</f>
        <v>11.02880658436214</v>
      </c>
    </row>
    <row r="22" spans="1:9" ht="18.75" x14ac:dyDescent="0.45">
      <c r="B22" s="2" t="s">
        <v>91</v>
      </c>
      <c r="C22" s="15">
        <f>C9/C7</f>
        <v>1.2345679012345678</v>
      </c>
    </row>
    <row r="23" spans="1:9" ht="18.75" x14ac:dyDescent="0.45">
      <c r="B23" s="2" t="s">
        <v>93</v>
      </c>
      <c r="C23" s="15">
        <f>MAX(C21,C22)</f>
        <v>11.02880658436214</v>
      </c>
      <c r="D23" s="63" t="s">
        <v>94</v>
      </c>
      <c r="E23" s="63"/>
      <c r="F23" s="63"/>
    </row>
    <row r="24" spans="1:9" ht="17.25" x14ac:dyDescent="0.3">
      <c r="B24" s="2" t="s">
        <v>95</v>
      </c>
      <c r="C24" s="15">
        <f>IF(C23&gt;2,0.17,IF(C23&lt;=1.5,0.25,0.25-0.16*(C23-1.5)))</f>
        <v>0.17</v>
      </c>
      <c r="D24" s="63" t="s">
        <v>96</v>
      </c>
      <c r="E24" s="63"/>
      <c r="F24" s="63"/>
    </row>
    <row r="25" spans="1:9" x14ac:dyDescent="0.25">
      <c r="B25" s="2"/>
      <c r="C25" s="15"/>
    </row>
    <row r="26" spans="1:9" ht="18" x14ac:dyDescent="0.25">
      <c r="B26" s="2"/>
      <c r="C26" s="15"/>
      <c r="E26" s="67" t="s">
        <v>61</v>
      </c>
      <c r="F26" s="67"/>
      <c r="G26" s="67"/>
      <c r="H26" s="67"/>
    </row>
    <row r="27" spans="1:9" ht="18" x14ac:dyDescent="0.25">
      <c r="B27" s="2"/>
      <c r="C27" s="15"/>
      <c r="E27" s="42"/>
      <c r="F27" s="42"/>
      <c r="G27" s="42"/>
      <c r="H27" s="42"/>
    </row>
    <row r="28" spans="1:9" ht="19.5" customHeight="1" x14ac:dyDescent="0.25">
      <c r="B28" s="2" t="s">
        <v>4</v>
      </c>
      <c r="C28" s="16">
        <f>2*1000/C18*PI()*C17^2/4/(1000*C8)</f>
        <v>9.0477868423386038E-3</v>
      </c>
      <c r="D28" s="63" t="s">
        <v>27</v>
      </c>
      <c r="E28" s="63"/>
      <c r="F28" s="63"/>
      <c r="G28" s="63"/>
      <c r="H28" s="63"/>
    </row>
    <row r="29" spans="1:9" ht="19.5" customHeight="1" x14ac:dyDescent="0.3">
      <c r="B29" s="2" t="s">
        <v>60</v>
      </c>
      <c r="C29" s="4">
        <v>2.5000000000000001E-3</v>
      </c>
      <c r="D29" s="39"/>
      <c r="E29" s="80" t="str">
        <f>IF(C28&lt;C29, "Rebar Ratio NOT OK!!", "Rebar Ratio OK")</f>
        <v>Rebar Ratio OK</v>
      </c>
      <c r="F29" s="80"/>
      <c r="G29" s="80"/>
      <c r="H29" s="39"/>
    </row>
    <row r="30" spans="1:9" ht="20.25" customHeight="1" x14ac:dyDescent="0.3">
      <c r="B30" s="2" t="s">
        <v>65</v>
      </c>
      <c r="C30" s="30">
        <v>150</v>
      </c>
      <c r="D30" s="41" t="s">
        <v>64</v>
      </c>
      <c r="E30" s="80" t="str">
        <f>IF(C18&gt;C30,"s &gt; smax | NOT OK!!","s &lt; smax | OK")</f>
        <v>s &lt; smax | OK</v>
      </c>
      <c r="F30" s="80"/>
      <c r="G30" s="80"/>
      <c r="H30" s="39"/>
    </row>
    <row r="31" spans="1:9" ht="17.25" customHeight="1" x14ac:dyDescent="0.25">
      <c r="B31" s="2"/>
      <c r="C31" s="30"/>
      <c r="D31" s="43"/>
      <c r="E31" s="45"/>
      <c r="F31" s="45"/>
      <c r="G31" s="45"/>
      <c r="H31" s="44"/>
    </row>
    <row r="32" spans="1:9" ht="16.899999999999999" customHeight="1" x14ac:dyDescent="0.25">
      <c r="B32" s="2"/>
      <c r="C32" s="4"/>
      <c r="D32" s="39"/>
      <c r="E32" s="39"/>
      <c r="F32" s="67" t="s">
        <v>62</v>
      </c>
      <c r="G32" s="67"/>
      <c r="H32" s="67"/>
      <c r="I32" s="27"/>
    </row>
    <row r="33" spans="1:9" ht="18.75" customHeight="1" x14ac:dyDescent="0.3">
      <c r="B33" s="2" t="s">
        <v>6</v>
      </c>
      <c r="C33" s="15">
        <f>1/1000*(C7*C8*(C24*SQRT(C10)+C28*C11))</f>
        <v>5084.8520630808507</v>
      </c>
      <c r="D33" s="1" t="s">
        <v>3</v>
      </c>
      <c r="E33" s="63" t="s">
        <v>63</v>
      </c>
      <c r="F33" s="63"/>
      <c r="G33" s="63"/>
      <c r="H33" s="42"/>
      <c r="I33" s="27"/>
    </row>
    <row r="34" spans="1:9" ht="16.899999999999999" customHeight="1" x14ac:dyDescent="0.25">
      <c r="B34" s="2"/>
      <c r="C34" s="15"/>
      <c r="E34" s="39"/>
      <c r="F34" s="39"/>
      <c r="G34" s="39"/>
      <c r="H34" s="42"/>
      <c r="I34" s="27"/>
    </row>
    <row r="35" spans="1:9" ht="22.5" customHeight="1" x14ac:dyDescent="0.5">
      <c r="B35" s="2"/>
      <c r="C35" s="15"/>
      <c r="D35" s="73" t="s">
        <v>84</v>
      </c>
      <c r="E35" s="73"/>
      <c r="F35" s="73"/>
      <c r="G35" s="73"/>
      <c r="H35" s="73"/>
      <c r="I35" s="48"/>
    </row>
    <row r="36" spans="1:9" s="49" customFormat="1" ht="23.25" customHeight="1" x14ac:dyDescent="0.25">
      <c r="A36" s="22"/>
      <c r="B36" s="6" t="s">
        <v>87</v>
      </c>
      <c r="C36" s="25" t="str">
        <f>IF(C15=1,"Not Required",1/1000*(0.66*C7*C8*SQRT(C10)))</f>
        <v>Not Required</v>
      </c>
      <c r="D36" s="22" t="s">
        <v>3</v>
      </c>
      <c r="E36" s="79" t="str">
        <f>IF(C15=1,"Not Required",IF(C33&lt;=C36,"Vn &lt;= Vn,max | OK","Vn &gt; Vn,max | NOT OK!!!"))</f>
        <v>Not Required</v>
      </c>
      <c r="F36" s="79"/>
      <c r="G36" s="79"/>
      <c r="H36" s="22"/>
    </row>
    <row r="37" spans="1:9" ht="37.5" customHeight="1" x14ac:dyDescent="0.25">
      <c r="A37" s="78" t="s">
        <v>88</v>
      </c>
      <c r="B37" s="78"/>
      <c r="C37" s="78"/>
      <c r="D37" s="78"/>
      <c r="E37" s="78"/>
      <c r="F37" s="78"/>
      <c r="G37" s="78"/>
      <c r="H37" s="78"/>
    </row>
    <row r="38" spans="1:9" ht="19.5" x14ac:dyDescent="0.5">
      <c r="B38" s="2"/>
      <c r="C38" s="15"/>
      <c r="E38" s="5"/>
      <c r="F38" s="73" t="s">
        <v>28</v>
      </c>
      <c r="G38" s="73"/>
      <c r="H38" s="73"/>
    </row>
    <row r="39" spans="1:9" ht="16.5" x14ac:dyDescent="0.3">
      <c r="B39" s="2" t="s">
        <v>45</v>
      </c>
      <c r="C39" s="15">
        <f>C16*C33</f>
        <v>3813.639047310638</v>
      </c>
      <c r="D39" s="1" t="s">
        <v>3</v>
      </c>
    </row>
    <row r="40" spans="1:9" ht="28.5" customHeight="1" x14ac:dyDescent="0.25">
      <c r="A40" s="75" t="s">
        <v>82</v>
      </c>
      <c r="B40" s="75"/>
      <c r="C40" s="25">
        <f>(C13+C14)/(C9/1000)</f>
        <v>3494.44</v>
      </c>
      <c r="D40" s="22" t="s">
        <v>3</v>
      </c>
      <c r="E40" s="58" t="s">
        <v>68</v>
      </c>
      <c r="F40" s="58"/>
      <c r="G40" s="58"/>
      <c r="H40" s="58"/>
    </row>
    <row r="41" spans="1:9" ht="16.5" x14ac:dyDescent="0.3">
      <c r="B41" s="2" t="s">
        <v>59</v>
      </c>
      <c r="C41" s="15">
        <f>MAX(C40,C12)</f>
        <v>3494.44</v>
      </c>
      <c r="D41" s="1" t="s">
        <v>3</v>
      </c>
      <c r="E41" s="68" t="str">
        <f>IF(C41&lt;=C39,"Ve &lt;= Phi.Vn | OK","Ve &gt; Phi.Vn | NOT OK!!!")</f>
        <v>Ve &lt;= Phi.Vn | OK</v>
      </c>
      <c r="F41" s="68"/>
      <c r="G41" s="68"/>
      <c r="H41" s="10"/>
    </row>
    <row r="42" spans="1:9" x14ac:dyDescent="0.25">
      <c r="B42" s="2"/>
      <c r="C42" s="15"/>
    </row>
    <row r="43" spans="1:9" ht="18.75" x14ac:dyDescent="0.25">
      <c r="A43" s="74" t="s">
        <v>69</v>
      </c>
      <c r="B43" s="74"/>
      <c r="C43" s="74"/>
      <c r="D43" s="74"/>
      <c r="E43" s="74"/>
      <c r="F43" s="74"/>
      <c r="G43" s="74"/>
      <c r="H43" s="74"/>
    </row>
    <row r="44" spans="1:9" x14ac:dyDescent="0.25">
      <c r="B44" s="2"/>
      <c r="C44" s="15"/>
      <c r="E44" s="40"/>
      <c r="F44" s="40"/>
      <c r="G44" s="40"/>
    </row>
    <row r="45" spans="1:9" ht="21.75" customHeight="1" x14ac:dyDescent="0.25">
      <c r="A45" s="72" t="s">
        <v>18</v>
      </c>
      <c r="B45" s="72"/>
      <c r="C45" s="72"/>
      <c r="D45" s="72"/>
      <c r="E45" s="72"/>
      <c r="F45" s="72"/>
      <c r="G45" s="72"/>
      <c r="H45" s="72"/>
    </row>
    <row r="46" spans="1:9" ht="17.25" x14ac:dyDescent="0.25">
      <c r="A46" s="63" t="s">
        <v>66</v>
      </c>
      <c r="B46" s="63"/>
      <c r="C46" s="63"/>
      <c r="D46" s="63"/>
      <c r="E46" s="63"/>
      <c r="F46" s="63"/>
      <c r="G46" s="63"/>
      <c r="H46" s="63"/>
    </row>
    <row r="47" spans="1:9" ht="17.25" x14ac:dyDescent="0.25">
      <c r="A47" s="63" t="s">
        <v>67</v>
      </c>
      <c r="B47" s="63"/>
      <c r="C47" s="63"/>
      <c r="D47" s="63"/>
      <c r="E47" s="63"/>
      <c r="F47" s="63"/>
      <c r="G47" s="63"/>
      <c r="H47" s="63"/>
    </row>
    <row r="48" spans="1:9" ht="33.4" customHeight="1" x14ac:dyDescent="0.25">
      <c r="A48" s="70" t="s">
        <v>73</v>
      </c>
      <c r="B48" s="70"/>
      <c r="C48" s="70"/>
      <c r="D48" s="70"/>
      <c r="E48" s="70"/>
      <c r="F48" s="70"/>
      <c r="G48" s="70"/>
      <c r="H48" s="70"/>
    </row>
  </sheetData>
  <sheetProtection algorithmName="SHA-512" hashValue="UUIgxzBukgA0QYclvpcgnhHPCoKSdTZoGg1YHZ0zzRI12M096J1utEaXKC6vuEcZheqOLwWnf23YpediflWfVA==" saltValue="pjjK2YtYnqi7GmCqIJqy8g==" spinCount="100000" sheet="1" objects="1" scenarios="1"/>
  <mergeCells count="37">
    <mergeCell ref="D35:H35"/>
    <mergeCell ref="E15:G15"/>
    <mergeCell ref="A37:H37"/>
    <mergeCell ref="E36:G36"/>
    <mergeCell ref="D23:F23"/>
    <mergeCell ref="D24:F24"/>
    <mergeCell ref="G20:H20"/>
    <mergeCell ref="E26:H26"/>
    <mergeCell ref="E29:G29"/>
    <mergeCell ref="E30:G30"/>
    <mergeCell ref="F32:H32"/>
    <mergeCell ref="E33:G33"/>
    <mergeCell ref="A1:H1"/>
    <mergeCell ref="G2:H2"/>
    <mergeCell ref="A3:H3"/>
    <mergeCell ref="G4:H4"/>
    <mergeCell ref="E6:G6"/>
    <mergeCell ref="E7:G7"/>
    <mergeCell ref="E8:G8"/>
    <mergeCell ref="E9:G9"/>
    <mergeCell ref="E12:G12"/>
    <mergeCell ref="B2:D2"/>
    <mergeCell ref="E13:G13"/>
    <mergeCell ref="E16:G16"/>
    <mergeCell ref="E17:G17"/>
    <mergeCell ref="E18:G18"/>
    <mergeCell ref="D28:H28"/>
    <mergeCell ref="E14:G14"/>
    <mergeCell ref="A46:H46"/>
    <mergeCell ref="A47:H47"/>
    <mergeCell ref="A48:H48"/>
    <mergeCell ref="F38:H38"/>
    <mergeCell ref="E40:H40"/>
    <mergeCell ref="E41:G41"/>
    <mergeCell ref="A43:H43"/>
    <mergeCell ref="A45:H45"/>
    <mergeCell ref="A40:B40"/>
  </mergeCells>
  <pageMargins left="0.7" right="0.7" top="0.75" bottom="0.75" header="0.3" footer="0.3"/>
  <pageSetup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طراحی برش دیوارها</vt:lpstr>
      <vt:lpstr>طراحی برش دیوار پایه ها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acad.pc</dc:creator>
  <cp:lastModifiedBy>acad.pc</cp:lastModifiedBy>
  <cp:lastPrinted>2021-02-14T06:24:42Z</cp:lastPrinted>
  <dcterms:created xsi:type="dcterms:W3CDTF">2020-11-11T09:35:13Z</dcterms:created>
  <dcterms:modified xsi:type="dcterms:W3CDTF">2021-05-25T05:35:50Z</dcterms:modified>
</cp:coreProperties>
</file>